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K20260130 - Demolice obj.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'K20260130 - Demolice obj....'!$C$119:$K$147</definedName>
    <definedName name="_xlnm.Print_Area" localSheetId="1">'K20260130 - Demolice obj....'!$C$4:$J$76,'K20260130 - Demolice obj....'!$C$82:$J$103,'K20260130 - Demolice obj....'!$C$109:$J$147</definedName>
    <definedName name="_xlnm.Print_Titles" localSheetId="1">'K20260130 - Demolice obj....'!$119:$119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47"/>
  <c r="BH147"/>
  <c r="BG147"/>
  <c r="BF147"/>
  <c r="T147"/>
  <c r="T146"/>
  <c r="R147"/>
  <c r="R146"/>
  <c r="P147"/>
  <c r="P146"/>
  <c r="BI145"/>
  <c r="BH145"/>
  <c r="BG145"/>
  <c r="BF145"/>
  <c r="T145"/>
  <c r="T144"/>
  <c r="R145"/>
  <c r="R144"/>
  <c r="P145"/>
  <c r="P144"/>
  <c r="BI143"/>
  <c r="BH143"/>
  <c r="BG143"/>
  <c r="BF143"/>
  <c r="T143"/>
  <c r="T142"/>
  <c r="T141"/>
  <c r="R143"/>
  <c r="R142"/>
  <c r="R141"/>
  <c r="P143"/>
  <c r="P142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0"/>
  <c r="J89"/>
  <c r="F89"/>
  <c r="F87"/>
  <c r="E85"/>
  <c r="J16"/>
  <c r="E16"/>
  <c r="F117"/>
  <c r="J15"/>
  <c r="J10"/>
  <c r="J114"/>
  <c i="1" r="L90"/>
  <c r="AM90"/>
  <c r="AM89"/>
  <c r="L89"/>
  <c r="AM87"/>
  <c r="L87"/>
  <c r="L85"/>
  <c r="L84"/>
  <c i="2" r="J147"/>
  <c r="BK130"/>
  <c r="J127"/>
  <c r="J126"/>
  <c r="J125"/>
  <c r="BK140"/>
  <c r="J138"/>
  <c r="BK139"/>
  <c r="J140"/>
  <c r="J139"/>
  <c r="BK138"/>
  <c r="BK136"/>
  <c r="J136"/>
  <c r="J135"/>
  <c r="BK145"/>
  <c r="J145"/>
  <c r="J128"/>
  <c r="BK126"/>
  <c r="BK125"/>
  <c r="BK124"/>
  <c r="J124"/>
  <c r="BK123"/>
  <c r="J123"/>
  <c i="1" r="AS94"/>
  <c i="2" r="BK134"/>
  <c r="J133"/>
  <c r="BK132"/>
  <c r="BK131"/>
  <c r="J130"/>
  <c r="BK128"/>
  <c r="BK127"/>
  <c r="BK135"/>
  <c r="J134"/>
  <c r="BK133"/>
  <c r="J132"/>
  <c r="J131"/>
  <c r="BK147"/>
  <c r="BK143"/>
  <c r="J143"/>
  <c l="1" r="P137"/>
  <c r="BK129"/>
  <c r="J129"/>
  <c r="J97"/>
  <c r="T122"/>
  <c r="T121"/>
  <c r="T120"/>
  <c r="R137"/>
  <c r="R122"/>
  <c r="T129"/>
  <c r="T137"/>
  <c r="P122"/>
  <c r="P121"/>
  <c r="P120"/>
  <c i="1" r="AU95"/>
  <c i="2" r="BK137"/>
  <c r="J137"/>
  <c r="J98"/>
  <c r="BK122"/>
  <c r="R129"/>
  <c r="P129"/>
  <c r="BE126"/>
  <c r="BE127"/>
  <c r="BE132"/>
  <c r="BE133"/>
  <c r="BE128"/>
  <c r="BE131"/>
  <c r="BK144"/>
  <c r="J144"/>
  <c r="J101"/>
  <c r="J87"/>
  <c r="F90"/>
  <c r="BE123"/>
  <c r="BE130"/>
  <c r="BE134"/>
  <c r="BE135"/>
  <c r="BE136"/>
  <c r="BE140"/>
  <c r="BE139"/>
  <c r="BE147"/>
  <c r="BE138"/>
  <c r="BE145"/>
  <c r="BK146"/>
  <c r="J146"/>
  <c r="J102"/>
  <c r="BE124"/>
  <c r="BE125"/>
  <c r="BE143"/>
  <c r="BK142"/>
  <c r="BK141"/>
  <c r="J141"/>
  <c r="J99"/>
  <c r="J32"/>
  <c i="1" r="AW95"/>
  <c i="2" r="F35"/>
  <c i="1" r="BD95"/>
  <c r="BD94"/>
  <c r="W33"/>
  <c i="2" r="F32"/>
  <c i="1" r="BA95"/>
  <c r="BA94"/>
  <c r="W30"/>
  <c r="AU94"/>
  <c i="2" r="F33"/>
  <c i="1" r="BB95"/>
  <c r="BB94"/>
  <c r="W31"/>
  <c i="2" r="F34"/>
  <c i="1" r="BC95"/>
  <c r="BC94"/>
  <c r="W32"/>
  <c i="2" l="1" r="BK121"/>
  <c r="J121"/>
  <c r="J95"/>
  <c r="R121"/>
  <c r="R120"/>
  <c r="J142"/>
  <c r="J100"/>
  <c r="J122"/>
  <c r="J96"/>
  <c i="1" r="AW94"/>
  <c r="AK30"/>
  <c r="AX94"/>
  <c i="2" r="J31"/>
  <c i="1" r="AV95"/>
  <c r="AT95"/>
  <c r="AY94"/>
  <c i="2" r="F31"/>
  <c i="1" r="AZ95"/>
  <c r="AZ94"/>
  <c r="W29"/>
  <c i="2" l="1" r="BK120"/>
  <c r="J120"/>
  <c r="J94"/>
  <c i="1" r="AV94"/>
  <c r="AK29"/>
  <c l="1" r="AT94"/>
  <c i="2" r="J28"/>
  <c i="1" r="AG95"/>
  <c r="AG94"/>
  <c r="AK26"/>
  <c r="AK35"/>
  <c l="1" r="AN94"/>
  <c r="AN95"/>
  <c i="2" r="J3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<sst xmlns="http://schemas.openxmlformats.org/spreadsheetml/2006/main">
  <si>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</si>
  <si>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</si>
  <si>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</si>
  <si>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</si>
  <si>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</si>
  <si>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{38e82d0b-f787-4a39-a4d6-4788dd1c1c0b}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</si>
  <si>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</si>
  <si>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</si>
  <si>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</si>
  <si>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</si>
  <si>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</si>
  <si>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</si>
  <si>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</si>
  <si>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</si>
  <si>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K20260130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</si>
  <si>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</si>
  <si>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</si>
  <si>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Demolice obj. přečerpávací stanice u cirkulační stanice</t>
  </si>
  <si>
    <t>KSO:</t>
  </si>
  <si>
    <t>CC-CZ:</t>
  </si>
  <si>
    <t>Místo:</t>
  </si>
  <si>
    <t>Břidličná, areál AL INVEST Břidličná</t>
  </si>
  <si>
    <t>Datum:</t>
  </si>
  <si>
    <t>30. 1. 2026</t>
  </si>
  <si>
    <t>Zadavatel:</t>
  </si>
  <si>
    <t>IČ:</t>
  </si>
  <si>
    <t>AL INVEST Břidličná a.s., Bruntálská 167,Břidličná</t>
  </si>
  <si>
    <t>DIČ:</t>
  </si>
  <si>
    <t>Uchazeč:</t>
  </si>
  <si>
    <t>Vyplň údaj</t>
  </si>
  <si>
    <t>Projektant:</t>
  </si>
  <si>
    <t>Ing. Karel Kovář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</si>
  <si>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</si>
  <si>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</si>
  <si>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</si>
  <si>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</si>
  <si>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</si>
  <si>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</si>
  <si>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</si>
  <si>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</si>
  <si>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</si>
  <si>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</si>
  <si>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</si>
  <si>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</si>
  <si>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</si>
  <si>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</si>
  <si>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</si>
  <si>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</si>
  <si>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</si>
  <si>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</si>
  <si>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</si>
  <si>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</si>
  <si>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</si>
  <si>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</si>
  <si>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</si>
  <si>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</si>
  <si>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</si>
  <si>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</si>
  <si>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</si>
  <si>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</si>
  <si>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</si>
  <si>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</si>
  <si>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</si>
  <si>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</si>
  <si>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</si>
  <si>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</si>
  <si>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</si>
  <si>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</si>
  <si>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</si>
  <si>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</si>
  <si>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</si>
  <si>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</si>
  <si>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</si>
  <si>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</si>
  <si>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</si>
  <si>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</si>
  <si>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</si>
  <si>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</si>
  <si>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</si>
  <si>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</si>
  <si>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</si>
  <si>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</si>
  <si>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</si>
  <si>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</si>
  <si>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</si>
  <si>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</si>
  <si>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</si>
  <si>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</si>
  <si>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</si>
  <si>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</si>
  <si>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</si>
  <si>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</si>
  <si>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</si>
  <si>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</si>
  <si>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</si>
  <si>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</si>
  <si>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</si>
  <si>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</si>
  <si>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</si>
  <si>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</si>
  <si>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</si>
  <si>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</si>
  <si>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</si>
  <si>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</si>
  <si>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</si>
  <si>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</si>
  <si>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</si>
  <si>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</si>
  <si>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</si>
  <si>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</si>
  <si>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</si>
  <si>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</si>
  <si>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</si>
  <si>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</si>
  <si>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</si>
  <si>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</si>
  <si>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</si>
  <si>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m3</t>
  </si>
  <si>
    <t>4</t>
  </si>
  <si>
    <t>1618486259</t>
  </si>
  <si>
    <t>167151102</t>
  </si>
  <si>
    <t>Nakládání, skládání a překládání neulehlého výkopku nebo sypaniny strojně nakládání, množství do 100 m3, z horniny třídy těžitelnosti II, skupiny 4 a 5</t>
  </si>
  <si>
    <t>1076465906</t>
  </si>
  <si>
    <t>3</t>
  </si>
  <si>
    <t>181311103</t>
  </si>
  <si>
    <t>Rozprostření a urovnání ornice v rovině nebo ve svahu sklonu do 1:5 ručně při souvislé ploše, tl. vrstvy do 200 mm</t>
  </si>
  <si>
    <t>m2</t>
  </si>
  <si>
    <t>-802829015</t>
  </si>
  <si>
    <t>181411131</t>
  </si>
  <si>
    <t>Založení trávníku na půdě předem připravené plochy do 1000 m2 výsevem včetně utažení parkového v rovině nebo na svahu do 1:5</t>
  </si>
  <si>
    <t>2144479730</t>
  </si>
  <si>
    <t>5</t>
  </si>
  <si>
    <t>M</t>
  </si>
  <si>
    <t>00572410</t>
  </si>
  <si>
    <t>osivo směs travní parková</t>
  </si>
  <si>
    <t>kg</t>
  </si>
  <si>
    <t>8</t>
  </si>
  <si>
    <t>-1285022963</t>
  </si>
  <si>
    <t>6</t>
  </si>
  <si>
    <t>181951111</t>
  </si>
  <si>
    <t>Úprava pláně vyrovnáním výškových rozdílů strojně v hornině třídy těžitelnosti I, skupiny 1 až 3 bez zhutnění</t>
  </si>
  <si>
    <t>-1279605378</t>
  </si>
  <si>
    <t>9</t>
  </si>
  <si>
    <t>Ostatní konstrukce a práce, bourání</t>
  </si>
  <si>
    <t>7</t>
  </si>
  <si>
    <t>943121111</t>
  </si>
  <si>
    <t>Lešení prostorové trubkové těžké pracovní nebo podpěrné bez podlah s provozním zatížením tř. 4 přes 200 do 300 kg/m2 výšky do 20 m montáž</t>
  </si>
  <si>
    <t>1946962235</t>
  </si>
  <si>
    <t>943121211</t>
  </si>
  <si>
    <t>Lešení prostorové trubkové těžké pracovní nebo podpěrné bez podlah s provozním zatížením tř. 4 přes 200 do 300 kg/m2 výšky do 20 m příplatek k ceně za každý den použití</t>
  </si>
  <si>
    <t>-1508285375</t>
  </si>
  <si>
    <t>943121811</t>
  </si>
  <si>
    <t>Lešení prostorové trubkové těžké pracovní nebo podpěrné bez podlah s provozním zatížením tř. 4 přes 200 do 300 kg/m2 výšky do 20 m demontáž</t>
  </si>
  <si>
    <t>1138907146</t>
  </si>
  <si>
    <t>10</t>
  </si>
  <si>
    <t>949211111</t>
  </si>
  <si>
    <t>Lešeňová podlaha pro trubková lešení z fošen, prken nebo dřevěných sbíjených lešeňových dílců s příčníky nebo podélníky, ve výšce do 10 m montáž</t>
  </si>
  <si>
    <t>442492751</t>
  </si>
  <si>
    <t>11</t>
  </si>
  <si>
    <t>949211211</t>
  </si>
  <si>
    <t>Lešeňová podlaha pro trubková lešení z fošen, prken nebo dřevěných sbíjených lešeňových dílců s příčníky nebo podélníky, ve výšce do 10 m příplatek k ceně za každý den použití</t>
  </si>
  <si>
    <t>-1556074730</t>
  </si>
  <si>
    <t>949211811</t>
  </si>
  <si>
    <t>Lešeňová podlaha pro trubková lešení z fošen, prken nebo dřevěných sbíjených lešeňových dílců s příčníky nebo podélníky, ve výšce do 10 m demontáž</t>
  </si>
  <si>
    <t>-1940295170</t>
  </si>
  <si>
    <t>13</t>
  </si>
  <si>
    <t>981011316</t>
  </si>
  <si>
    <t>Demolice budov postupným rozebíráním z cihel, kamene, smíšeného nebo hrázděného zdiva, tvárnic na maltu vápennou nebo vápenocementovou s podílem konstrukcí přes 30 do 35 %</t>
  </si>
  <si>
    <t>581236932</t>
  </si>
  <si>
    <t>997</t>
  </si>
  <si>
    <t>Přesun sutě</t>
  </si>
  <si>
    <t>14</t>
  </si>
  <si>
    <t>997006512</t>
  </si>
  <si>
    <t>Vodorovná doprava suti na skládku s naložením na dopravní prostředek a složením přes 100 m do 1 km</t>
  </si>
  <si>
    <t>t</t>
  </si>
  <si>
    <t>245423260</t>
  </si>
  <si>
    <t>15</t>
  </si>
  <si>
    <t>997006519</t>
  </si>
  <si>
    <t>Vodorovná doprava suti na skládku Příplatek k ceně -6512 za každý další i započatý 1 km</t>
  </si>
  <si>
    <t>-2120274980</t>
  </si>
  <si>
    <t>16</t>
  </si>
  <si>
    <t>997013863</t>
  </si>
  <si>
    <t>Poplatek za předání stavebního odpadu recyklačnímu zařízení cihelného zatříděného do Katalogu odpadů pod kódem 17 01 02</t>
  </si>
  <si>
    <t>386778121</t>
  </si>
  <si>
    <t>VRN</t>
  </si>
  <si>
    <t>Vedlejší rozpočtové náklady</t>
  </si>
  <si>
    <t>VRN3</t>
  </si>
  <si>
    <t>Zařízení staveniště</t>
  </si>
  <si>
    <t>17</t>
  </si>
  <si>
    <t>031002000</t>
  </si>
  <si>
    <t>Související (přípravné) práce pro zařízení staveniště</t>
  </si>
  <si>
    <t>soub</t>
  </si>
  <si>
    <t>1024</t>
  </si>
  <si>
    <t>5662380</t>
  </si>
  <si>
    <t>VRN6</t>
  </si>
  <si>
    <t>Územní vlivy</t>
  </si>
  <si>
    <t>18</t>
  </si>
  <si>
    <t>061002000</t>
  </si>
  <si>
    <t>Vliv klimatických podmínek</t>
  </si>
  <si>
    <t>-1621378597</t>
  </si>
  <si>
    <t>VRN7</t>
  </si>
  <si>
    <t>Provozní vlivy</t>
  </si>
  <si>
    <t>19</t>
  </si>
  <si>
    <t>071002000</t>
  </si>
  <si>
    <t>Provoz investora, třetích osob</t>
  </si>
  <si>
    <t>1725719680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</si>
</sst>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108</xdr:row>
      <xdr:rowOff>0</xdr:rowOff>
    </xdr:from>
    <xdr:to>
      <xdr:col>9</xdr:col>
      <xdr:colOff>1215390</xdr:colOff>
      <xdr:row>112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K20260130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Demolice obj. přečerpávací stanice u cirkulační stanice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Břidličná, areál AL INVEST Břidličná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30. 1. 2026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AL INVEST Břidličná a.s., Bruntálská 167,Břidličná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 Karel Kovář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 Karel Kovář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115" t="s">
        <v>78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'K20260130 - Demolice obj....'!J28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'K20260130 - Demolice obj....'!P120</f>
        <v>0</v>
      </c>
      <c r="AV95" s="124">
        <f>'K20260130 - Demolice obj....'!J31</f>
        <v>0</v>
      </c>
      <c r="AW95" s="124">
        <f>'K20260130 - Demolice obj....'!J32</f>
        <v>0</v>
      </c>
      <c r="AX95" s="124">
        <f>'K20260130 - Demolice obj....'!J33</f>
        <v>0</v>
      </c>
      <c r="AY95" s="124">
        <f>'K20260130 - Demolice obj....'!J34</f>
        <v>0</v>
      </c>
      <c r="AZ95" s="124">
        <f>'K20260130 - Demolice obj....'!F31</f>
        <v>0</v>
      </c>
      <c r="BA95" s="124">
        <f>'K20260130 - Demolice obj....'!F32</f>
        <v>0</v>
      </c>
      <c r="BB95" s="124">
        <f>'K20260130 - Demolice obj....'!F33</f>
        <v>0</v>
      </c>
      <c r="BC95" s="124">
        <f>'K20260130 - Demolice obj....'!F34</f>
        <v>0</v>
      </c>
      <c r="BD95" s="126">
        <f>'K20260130 - Demolice obj....'!F35</f>
        <v>0</v>
      </c>
      <c r="BE95" s="7"/>
      <c r="BT95" s="127" t="s">
        <v>80</v>
      </c>
      <c r="BU95" s="127" t="s">
        <v>81</v>
      </c>
      <c r="BV95" s="127" t="s">
        <v>76</v>
      </c>
      <c r="BW95" s="127" t="s">
        <v>5</v>
      </c>
      <c r="BX95" s="127" t="s">
        <v>77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iISfJMmXC4318RXs+focvpe8ogmE0Njz5yFvRSRzCG5cjfEW27RpdI6nk+u5Ow1eE1iUqn4apdtpxCueTR7h7g==" hashValue="CStdp7rWq9jDBuudfni9GOiA569hTFRGOk0Jxe1aTn/HwkB7+EBJzIhnU6yKklRRkDdfSJ/Nt5ku2C9oQfLKC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K20260130 - Demolice obj.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82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30. 1. 2026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31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34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35</v>
      </c>
      <c r="E28" s="35"/>
      <c r="F28" s="35"/>
      <c r="G28" s="35"/>
      <c r="H28" s="35"/>
      <c r="I28" s="35"/>
      <c r="J28" s="142">
        <f>ROUND(J120,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37</v>
      </c>
      <c r="G30" s="35"/>
      <c r="H30" s="35"/>
      <c r="I30" s="143" t="s">
        <v>36</v>
      </c>
      <c r="J30" s="143" t="s">
        <v>38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39</v>
      </c>
      <c r="E31" s="132" t="s">
        <v>40</v>
      </c>
      <c r="F31" s="145">
        <f>ROUND((SUM(BE120:BE147)),  2)</f>
        <v>0</v>
      </c>
      <c r="G31" s="35"/>
      <c r="H31" s="35"/>
      <c r="I31" s="146">
        <v>0.20999999999999999</v>
      </c>
      <c r="J31" s="145">
        <f>ROUND(((SUM(BE120:BE147))*I31),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41</v>
      </c>
      <c r="F32" s="145">
        <f>ROUND((SUM(BF120:BF147)),  2)</f>
        <v>0</v>
      </c>
      <c r="G32" s="35"/>
      <c r="H32" s="35"/>
      <c r="I32" s="146">
        <v>0.12</v>
      </c>
      <c r="J32" s="145">
        <f>ROUND(((SUM(BF120:BF147))*I32),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42</v>
      </c>
      <c r="F33" s="145">
        <f>ROUND((SUM(BG120:BG147)),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43</v>
      </c>
      <c r="F34" s="145">
        <f>ROUND((SUM(BH120:BH147)),  2)</f>
        <v>0</v>
      </c>
      <c r="G34" s="35"/>
      <c r="H34" s="35"/>
      <c r="I34" s="146">
        <v>0.12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44</v>
      </c>
      <c r="F35" s="145">
        <f>ROUND((SUM(BI120:BI147)),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45</v>
      </c>
      <c r="E37" s="149"/>
      <c r="F37" s="149"/>
      <c r="G37" s="150" t="s">
        <v>46</v>
      </c>
      <c r="H37" s="151" t="s">
        <v>47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48</v>
      </c>
      <c r="E50" s="155"/>
      <c r="F50" s="155"/>
      <c r="G50" s="154" t="s">
        <v>49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50</v>
      </c>
      <c r="E61" s="157"/>
      <c r="F61" s="158" t="s">
        <v>51</v>
      </c>
      <c r="G61" s="156" t="s">
        <v>50</v>
      </c>
      <c r="H61" s="157"/>
      <c r="I61" s="157"/>
      <c r="J61" s="159" t="s">
        <v>51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52</v>
      </c>
      <c r="E65" s="160"/>
      <c r="F65" s="160"/>
      <c r="G65" s="154" t="s">
        <v>53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50</v>
      </c>
      <c r="E76" s="157"/>
      <c r="F76" s="158" t="s">
        <v>51</v>
      </c>
      <c r="G76" s="156" t="s">
        <v>50</v>
      </c>
      <c r="H76" s="157"/>
      <c r="I76" s="157"/>
      <c r="J76" s="159" t="s">
        <v>51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Demolice obj. přečerpávací stanice u cirkulační stanice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Břidličná, areál AL INVEST Břidličná</v>
      </c>
      <c r="G87" s="37"/>
      <c r="H87" s="37"/>
      <c r="I87" s="29" t="s">
        <v>22</v>
      </c>
      <c r="J87" s="76" t="str">
        <f>IF(J10="","",J10)</f>
        <v>30. 1. 2026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AL INVEST Břidličná a.s., Bruntálská 167,Břidličná</v>
      </c>
      <c r="G89" s="37"/>
      <c r="H89" s="37"/>
      <c r="I89" s="29" t="s">
        <v>30</v>
      </c>
      <c r="J89" s="33" t="str">
        <f>E19</f>
        <v>Ing. Karel Kovář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Ing. Karel Kovář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85</v>
      </c>
      <c r="D92" s="166"/>
      <c r="E92" s="166"/>
      <c r="F92" s="166"/>
      <c r="G92" s="166"/>
      <c r="H92" s="166"/>
      <c r="I92" s="166"/>
      <c r="J92" s="167" t="s">
        <v>86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87</v>
      </c>
      <c r="D94" s="37"/>
      <c r="E94" s="37"/>
      <c r="F94" s="37"/>
      <c r="G94" s="37"/>
      <c r="H94" s="37"/>
      <c r="I94" s="37"/>
      <c r="J94" s="107">
        <f>J120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88</v>
      </c>
    </row>
    <row r="95" s="9" customFormat="1" ht="24.96" customHeight="1">
      <c r="A95" s="9"/>
      <c r="B95" s="169"/>
      <c r="C95" s="170"/>
      <c r="D95" s="171" t="s">
        <v>89</v>
      </c>
      <c r="E95" s="172"/>
      <c r="F95" s="172"/>
      <c r="G95" s="172"/>
      <c r="H95" s="172"/>
      <c r="I95" s="172"/>
      <c r="J95" s="173">
        <f>J121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90</v>
      </c>
      <c r="E96" s="178"/>
      <c r="F96" s="178"/>
      <c r="G96" s="178"/>
      <c r="H96" s="178"/>
      <c r="I96" s="178"/>
      <c r="J96" s="179">
        <f>J122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J129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92</v>
      </c>
      <c r="E98" s="178"/>
      <c r="F98" s="178"/>
      <c r="G98" s="178"/>
      <c r="H98" s="178"/>
      <c r="I98" s="178"/>
      <c r="J98" s="179">
        <f>J137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69"/>
      <c r="C99" s="170"/>
      <c r="D99" s="171" t="s">
        <v>93</v>
      </c>
      <c r="E99" s="172"/>
      <c r="F99" s="172"/>
      <c r="G99" s="172"/>
      <c r="H99" s="172"/>
      <c r="I99" s="172"/>
      <c r="J99" s="173">
        <f>J141</f>
        <v>0</v>
      </c>
      <c r="K99" s="170"/>
      <c r="L99" s="17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5"/>
      <c r="C100" s="176"/>
      <c r="D100" s="177" t="s">
        <v>94</v>
      </c>
      <c r="E100" s="178"/>
      <c r="F100" s="178"/>
      <c r="G100" s="178"/>
      <c r="H100" s="178"/>
      <c r="I100" s="178"/>
      <c r="J100" s="179">
        <f>J142</f>
        <v>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5"/>
      <c r="C101" s="176"/>
      <c r="D101" s="177" t="s">
        <v>95</v>
      </c>
      <c r="E101" s="178"/>
      <c r="F101" s="178"/>
      <c r="G101" s="178"/>
      <c r="H101" s="178"/>
      <c r="I101" s="178"/>
      <c r="J101" s="179">
        <f>J144</f>
        <v>0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5"/>
      <c r="C102" s="176"/>
      <c r="D102" s="177" t="s">
        <v>96</v>
      </c>
      <c r="E102" s="178"/>
      <c r="F102" s="178"/>
      <c r="G102" s="178"/>
      <c r="H102" s="178"/>
      <c r="I102" s="178"/>
      <c r="J102" s="179">
        <f>J146</f>
        <v>0</v>
      </c>
      <c r="K102" s="176"/>
      <c r="L102" s="18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97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E7</f>
        <v>Demolice obj. přečerpávací stanice u cirkulační stanice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F10</f>
        <v>Břidličná, areál AL INVEST Břidličná</v>
      </c>
      <c r="G114" s="37"/>
      <c r="H114" s="37"/>
      <c r="I114" s="29" t="s">
        <v>22</v>
      </c>
      <c r="J114" s="76" t="str">
        <f>IF(J10="","",J10)</f>
        <v>30. 1. 2026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E13</f>
        <v>AL INVEST Břidličná a.s., Bruntálská 167,Břidličná</v>
      </c>
      <c r="G116" s="37"/>
      <c r="H116" s="37"/>
      <c r="I116" s="29" t="s">
        <v>30</v>
      </c>
      <c r="J116" s="33" t="str">
        <f>E19</f>
        <v>Ing. Karel Kovář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IF(E16="","",E16)</f>
        <v>Vyplň údaj</v>
      </c>
      <c r="G117" s="37"/>
      <c r="H117" s="37"/>
      <c r="I117" s="29" t="s">
        <v>33</v>
      </c>
      <c r="J117" s="33" t="str">
        <f>E22</f>
        <v>Ing. Karel Kovář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1"/>
      <c r="B119" s="182"/>
      <c r="C119" s="183" t="s">
        <v>98</v>
      </c>
      <c r="D119" s="184" t="s">
        <v>60</v>
      </c>
      <c r="E119" s="184" t="s">
        <v>56</v>
      </c>
      <c r="F119" s="184" t="s">
        <v>57</v>
      </c>
      <c r="G119" s="184" t="s">
        <v>99</v>
      </c>
      <c r="H119" s="184" t="s">
        <v>100</v>
      </c>
      <c r="I119" s="184" t="s">
        <v>101</v>
      </c>
      <c r="J119" s="185" t="s">
        <v>86</v>
      </c>
      <c r="K119" s="186" t="s">
        <v>102</v>
      </c>
      <c r="L119" s="187"/>
      <c r="M119" s="97" t="s">
        <v>1</v>
      </c>
      <c r="N119" s="98" t="s">
        <v>39</v>
      </c>
      <c r="O119" s="98" t="s">
        <v>103</v>
      </c>
      <c r="P119" s="98" t="s">
        <v>104</v>
      </c>
      <c r="Q119" s="98" t="s">
        <v>105</v>
      </c>
      <c r="R119" s="98" t="s">
        <v>106</v>
      </c>
      <c r="S119" s="98" t="s">
        <v>107</v>
      </c>
      <c r="T119" s="99" t="s">
        <v>108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35"/>
      <c r="B120" s="36"/>
      <c r="C120" s="104" t="s">
        <v>109</v>
      </c>
      <c r="D120" s="37"/>
      <c r="E120" s="37"/>
      <c r="F120" s="37"/>
      <c r="G120" s="37"/>
      <c r="H120" s="37"/>
      <c r="I120" s="37"/>
      <c r="J120" s="188">
        <f>BK120</f>
        <v>0</v>
      </c>
      <c r="K120" s="37"/>
      <c r="L120" s="41"/>
      <c r="M120" s="100"/>
      <c r="N120" s="189"/>
      <c r="O120" s="101"/>
      <c r="P120" s="190">
        <f>P121+P141</f>
        <v>0</v>
      </c>
      <c r="Q120" s="101"/>
      <c r="R120" s="190">
        <f>R121+R141</f>
        <v>0.00080000000000000004</v>
      </c>
      <c r="S120" s="101"/>
      <c r="T120" s="191">
        <f>T121+T141</f>
        <v>51.712700000000005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88</v>
      </c>
      <c r="BK120" s="192">
        <f>BK121+BK141</f>
        <v>0</v>
      </c>
    </row>
    <row r="121" s="12" customFormat="1" ht="25.92" customHeight="1">
      <c r="A121" s="12"/>
      <c r="B121" s="193"/>
      <c r="C121" s="194"/>
      <c r="D121" s="195" t="s">
        <v>74</v>
      </c>
      <c r="E121" s="196" t="s">
        <v>110</v>
      </c>
      <c r="F121" s="196" t="s">
        <v>111</v>
      </c>
      <c r="G121" s="194"/>
      <c r="H121" s="194"/>
      <c r="I121" s="197"/>
      <c r="J121" s="198">
        <f>BK121</f>
        <v>0</v>
      </c>
      <c r="K121" s="194"/>
      <c r="L121" s="199"/>
      <c r="M121" s="200"/>
      <c r="N121" s="201"/>
      <c r="O121" s="201"/>
      <c r="P121" s="202">
        <f>P122+P129+P137</f>
        <v>0</v>
      </c>
      <c r="Q121" s="201"/>
      <c r="R121" s="202">
        <f>R122+R129+R137</f>
        <v>0.00080000000000000004</v>
      </c>
      <c r="S121" s="201"/>
      <c r="T121" s="203">
        <f>T122+T129+T137</f>
        <v>51.712700000000005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4" t="s">
        <v>80</v>
      </c>
      <c r="AT121" s="205" t="s">
        <v>74</v>
      </c>
      <c r="AU121" s="205" t="s">
        <v>75</v>
      </c>
      <c r="AY121" s="204" t="s">
        <v>112</v>
      </c>
      <c r="BK121" s="206">
        <f>BK122+BK129+BK137</f>
        <v>0</v>
      </c>
    </row>
    <row r="122" s="12" customFormat="1" ht="22.8" customHeight="1">
      <c r="A122" s="12"/>
      <c r="B122" s="193"/>
      <c r="C122" s="194"/>
      <c r="D122" s="195" t="s">
        <v>74</v>
      </c>
      <c r="E122" s="207" t="s">
        <v>80</v>
      </c>
      <c r="F122" s="207" t="s">
        <v>113</v>
      </c>
      <c r="G122" s="194"/>
      <c r="H122" s="194"/>
      <c r="I122" s="197"/>
      <c r="J122" s="208">
        <f>BK122</f>
        <v>0</v>
      </c>
      <c r="K122" s="194"/>
      <c r="L122" s="199"/>
      <c r="M122" s="200"/>
      <c r="N122" s="201"/>
      <c r="O122" s="201"/>
      <c r="P122" s="202">
        <f>SUM(P123:P128)</f>
        <v>0</v>
      </c>
      <c r="Q122" s="201"/>
      <c r="R122" s="202">
        <f>SUM(R123:R128)</f>
        <v>0.00080000000000000004</v>
      </c>
      <c r="S122" s="201"/>
      <c r="T122" s="203">
        <f>SUM(T123:T128)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4" t="s">
        <v>80</v>
      </c>
      <c r="AT122" s="205" t="s">
        <v>74</v>
      </c>
      <c r="AU122" s="205" t="s">
        <v>80</v>
      </c>
      <c r="AY122" s="204" t="s">
        <v>112</v>
      </c>
      <c r="BK122" s="206">
        <f>SUM(BK123:BK128)</f>
        <v>0</v>
      </c>
    </row>
    <row r="123" s="2" customFormat="1" ht="62.7" customHeight="1">
      <c r="A123" s="35"/>
      <c r="B123" s="36"/>
      <c r="C123" s="209" t="s">
        <v>80</v>
      </c>
      <c r="D123" s="209" t="s">
        <v>114</v>
      </c>
      <c r="E123" s="210" t="s">
        <v>115</v>
      </c>
      <c r="F123" s="211" t="s">
        <v>116</v>
      </c>
      <c r="G123" s="212" t="s">
        <v>117</v>
      </c>
      <c r="H123" s="213">
        <v>57.100000000000001</v>
      </c>
      <c r="I123" s="214"/>
      <c r="J123" s="215">
        <f>ROUND(I123*H123,2)</f>
        <v>0</v>
      </c>
      <c r="K123" s="216"/>
      <c r="L123" s="41"/>
      <c r="M123" s="217" t="s">
        <v>1</v>
      </c>
      <c r="N123" s="218" t="s">
        <v>40</v>
      </c>
      <c r="O123" s="88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118</v>
      </c>
      <c r="AT123" s="221" t="s">
        <v>114</v>
      </c>
      <c r="AU123" s="221" t="s">
        <v>82</v>
      </c>
      <c r="AY123" s="14" t="s">
        <v>112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80</v>
      </c>
      <c r="BK123" s="222">
        <f>ROUND(I123*H123,2)</f>
        <v>0</v>
      </c>
      <c r="BL123" s="14" t="s">
        <v>118</v>
      </c>
      <c r="BM123" s="221" t="s">
        <v>119</v>
      </c>
    </row>
    <row r="124" s="2" customFormat="1" ht="44.25" customHeight="1">
      <c r="A124" s="35"/>
      <c r="B124" s="36"/>
      <c r="C124" s="209" t="s">
        <v>82</v>
      </c>
      <c r="D124" s="209" t="s">
        <v>114</v>
      </c>
      <c r="E124" s="210" t="s">
        <v>120</v>
      </c>
      <c r="F124" s="211" t="s">
        <v>121</v>
      </c>
      <c r="G124" s="212" t="s">
        <v>117</v>
      </c>
      <c r="H124" s="213">
        <v>57.100000000000001</v>
      </c>
      <c r="I124" s="214"/>
      <c r="J124" s="215">
        <f>ROUND(I124*H124,2)</f>
        <v>0</v>
      </c>
      <c r="K124" s="216"/>
      <c r="L124" s="41"/>
      <c r="M124" s="217" t="s">
        <v>1</v>
      </c>
      <c r="N124" s="218" t="s">
        <v>40</v>
      </c>
      <c r="O124" s="88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118</v>
      </c>
      <c r="AT124" s="221" t="s">
        <v>114</v>
      </c>
      <c r="AU124" s="221" t="s">
        <v>82</v>
      </c>
      <c r="AY124" s="14" t="s">
        <v>112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80</v>
      </c>
      <c r="BK124" s="222">
        <f>ROUND(I124*H124,2)</f>
        <v>0</v>
      </c>
      <c r="BL124" s="14" t="s">
        <v>118</v>
      </c>
      <c r="BM124" s="221" t="s">
        <v>122</v>
      </c>
    </row>
    <row r="125" s="2" customFormat="1" ht="37.8" customHeight="1">
      <c r="A125" s="35"/>
      <c r="B125" s="36"/>
      <c r="C125" s="209" t="s">
        <v>123</v>
      </c>
      <c r="D125" s="209" t="s">
        <v>114</v>
      </c>
      <c r="E125" s="210" t="s">
        <v>124</v>
      </c>
      <c r="F125" s="211" t="s">
        <v>125</v>
      </c>
      <c r="G125" s="212" t="s">
        <v>126</v>
      </c>
      <c r="H125" s="213">
        <v>44</v>
      </c>
      <c r="I125" s="214"/>
      <c r="J125" s="215">
        <f>ROUND(I125*H125,2)</f>
        <v>0</v>
      </c>
      <c r="K125" s="216"/>
      <c r="L125" s="41"/>
      <c r="M125" s="217" t="s">
        <v>1</v>
      </c>
      <c r="N125" s="218" t="s">
        <v>40</v>
      </c>
      <c r="O125" s="88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118</v>
      </c>
      <c r="AT125" s="221" t="s">
        <v>114</v>
      </c>
      <c r="AU125" s="221" t="s">
        <v>82</v>
      </c>
      <c r="AY125" s="14" t="s">
        <v>112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80</v>
      </c>
      <c r="BK125" s="222">
        <f>ROUND(I125*H125,2)</f>
        <v>0</v>
      </c>
      <c r="BL125" s="14" t="s">
        <v>118</v>
      </c>
      <c r="BM125" s="221" t="s">
        <v>127</v>
      </c>
    </row>
    <row r="126" s="2" customFormat="1" ht="37.8" customHeight="1">
      <c r="A126" s="35"/>
      <c r="B126" s="36"/>
      <c r="C126" s="209" t="s">
        <v>118</v>
      </c>
      <c r="D126" s="209" t="s">
        <v>114</v>
      </c>
      <c r="E126" s="210" t="s">
        <v>128</v>
      </c>
      <c r="F126" s="211" t="s">
        <v>129</v>
      </c>
      <c r="G126" s="212" t="s">
        <v>126</v>
      </c>
      <c r="H126" s="213">
        <v>44</v>
      </c>
      <c r="I126" s="214"/>
      <c r="J126" s="215">
        <f>ROUND(I126*H126,2)</f>
        <v>0</v>
      </c>
      <c r="K126" s="216"/>
      <c r="L126" s="41"/>
      <c r="M126" s="217" t="s">
        <v>1</v>
      </c>
      <c r="N126" s="218" t="s">
        <v>40</v>
      </c>
      <c r="O126" s="88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118</v>
      </c>
      <c r="AT126" s="221" t="s">
        <v>114</v>
      </c>
      <c r="AU126" s="221" t="s">
        <v>82</v>
      </c>
      <c r="AY126" s="14" t="s">
        <v>112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80</v>
      </c>
      <c r="BK126" s="222">
        <f>ROUND(I126*H126,2)</f>
        <v>0</v>
      </c>
      <c r="BL126" s="14" t="s">
        <v>118</v>
      </c>
      <c r="BM126" s="221" t="s">
        <v>130</v>
      </c>
    </row>
    <row r="127" s="2" customFormat="1" ht="16.5" customHeight="1">
      <c r="A127" s="35"/>
      <c r="B127" s="36"/>
      <c r="C127" s="223" t="s">
        <v>131</v>
      </c>
      <c r="D127" s="223" t="s">
        <v>132</v>
      </c>
      <c r="E127" s="224" t="s">
        <v>133</v>
      </c>
      <c r="F127" s="225" t="s">
        <v>134</v>
      </c>
      <c r="G127" s="226" t="s">
        <v>135</v>
      </c>
      <c r="H127" s="227">
        <v>0.80000000000000004</v>
      </c>
      <c r="I127" s="228"/>
      <c r="J127" s="229">
        <f>ROUND(I127*H127,2)</f>
        <v>0</v>
      </c>
      <c r="K127" s="230"/>
      <c r="L127" s="231"/>
      <c r="M127" s="232" t="s">
        <v>1</v>
      </c>
      <c r="N127" s="233" t="s">
        <v>40</v>
      </c>
      <c r="O127" s="88"/>
      <c r="P127" s="219">
        <f>O127*H127</f>
        <v>0</v>
      </c>
      <c r="Q127" s="219">
        <v>0.001</v>
      </c>
      <c r="R127" s="219">
        <f>Q127*H127</f>
        <v>0.00080000000000000004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136</v>
      </c>
      <c r="AT127" s="221" t="s">
        <v>132</v>
      </c>
      <c r="AU127" s="221" t="s">
        <v>82</v>
      </c>
      <c r="AY127" s="14" t="s">
        <v>112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80</v>
      </c>
      <c r="BK127" s="222">
        <f>ROUND(I127*H127,2)</f>
        <v>0</v>
      </c>
      <c r="BL127" s="14" t="s">
        <v>118</v>
      </c>
      <c r="BM127" s="221" t="s">
        <v>137</v>
      </c>
    </row>
    <row r="128" s="2" customFormat="1" ht="33" customHeight="1">
      <c r="A128" s="35"/>
      <c r="B128" s="36"/>
      <c r="C128" s="209" t="s">
        <v>138</v>
      </c>
      <c r="D128" s="209" t="s">
        <v>114</v>
      </c>
      <c r="E128" s="210" t="s">
        <v>139</v>
      </c>
      <c r="F128" s="211" t="s">
        <v>140</v>
      </c>
      <c r="G128" s="212" t="s">
        <v>126</v>
      </c>
      <c r="H128" s="213">
        <v>44</v>
      </c>
      <c r="I128" s="214"/>
      <c r="J128" s="215">
        <f>ROUND(I128*H128,2)</f>
        <v>0</v>
      </c>
      <c r="K128" s="216"/>
      <c r="L128" s="41"/>
      <c r="M128" s="217" t="s">
        <v>1</v>
      </c>
      <c r="N128" s="218" t="s">
        <v>40</v>
      </c>
      <c r="O128" s="88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118</v>
      </c>
      <c r="AT128" s="221" t="s">
        <v>114</v>
      </c>
      <c r="AU128" s="221" t="s">
        <v>82</v>
      </c>
      <c r="AY128" s="14" t="s">
        <v>112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80</v>
      </c>
      <c r="BK128" s="222">
        <f>ROUND(I128*H128,2)</f>
        <v>0</v>
      </c>
      <c r="BL128" s="14" t="s">
        <v>118</v>
      </c>
      <c r="BM128" s="221" t="s">
        <v>141</v>
      </c>
    </row>
    <row r="129" s="12" customFormat="1" ht="22.8" customHeight="1">
      <c r="A129" s="12"/>
      <c r="B129" s="193"/>
      <c r="C129" s="194"/>
      <c r="D129" s="195" t="s">
        <v>74</v>
      </c>
      <c r="E129" s="207" t="s">
        <v>142</v>
      </c>
      <c r="F129" s="207" t="s">
        <v>143</v>
      </c>
      <c r="G129" s="194"/>
      <c r="H129" s="194"/>
      <c r="I129" s="197"/>
      <c r="J129" s="208">
        <f>BK129</f>
        <v>0</v>
      </c>
      <c r="K129" s="194"/>
      <c r="L129" s="199"/>
      <c r="M129" s="200"/>
      <c r="N129" s="201"/>
      <c r="O129" s="201"/>
      <c r="P129" s="202">
        <f>SUM(P130:P136)</f>
        <v>0</v>
      </c>
      <c r="Q129" s="201"/>
      <c r="R129" s="202">
        <f>SUM(R130:R136)</f>
        <v>0</v>
      </c>
      <c r="S129" s="201"/>
      <c r="T129" s="203">
        <f>SUM(T130:T136)</f>
        <v>51.712700000000005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4" t="s">
        <v>80</v>
      </c>
      <c r="AT129" s="205" t="s">
        <v>74</v>
      </c>
      <c r="AU129" s="205" t="s">
        <v>80</v>
      </c>
      <c r="AY129" s="204" t="s">
        <v>112</v>
      </c>
      <c r="BK129" s="206">
        <f>SUM(BK130:BK136)</f>
        <v>0</v>
      </c>
    </row>
    <row r="130" s="2" customFormat="1" ht="44.25" customHeight="1">
      <c r="A130" s="35"/>
      <c r="B130" s="36"/>
      <c r="C130" s="209" t="s">
        <v>144</v>
      </c>
      <c r="D130" s="209" t="s">
        <v>114</v>
      </c>
      <c r="E130" s="210" t="s">
        <v>145</v>
      </c>
      <c r="F130" s="211" t="s">
        <v>146</v>
      </c>
      <c r="G130" s="212" t="s">
        <v>117</v>
      </c>
      <c r="H130" s="213">
        <v>62.972999999999999</v>
      </c>
      <c r="I130" s="214"/>
      <c r="J130" s="215">
        <f>ROUND(I130*H130,2)</f>
        <v>0</v>
      </c>
      <c r="K130" s="216"/>
      <c r="L130" s="41"/>
      <c r="M130" s="217" t="s">
        <v>1</v>
      </c>
      <c r="N130" s="218" t="s">
        <v>40</v>
      </c>
      <c r="O130" s="88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118</v>
      </c>
      <c r="AT130" s="221" t="s">
        <v>114</v>
      </c>
      <c r="AU130" s="221" t="s">
        <v>82</v>
      </c>
      <c r="AY130" s="14" t="s">
        <v>112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80</v>
      </c>
      <c r="BK130" s="222">
        <f>ROUND(I130*H130,2)</f>
        <v>0</v>
      </c>
      <c r="BL130" s="14" t="s">
        <v>118</v>
      </c>
      <c r="BM130" s="221" t="s">
        <v>147</v>
      </c>
    </row>
    <row r="131" s="2" customFormat="1" ht="49.05" customHeight="1">
      <c r="A131" s="35"/>
      <c r="B131" s="36"/>
      <c r="C131" s="209" t="s">
        <v>136</v>
      </c>
      <c r="D131" s="209" t="s">
        <v>114</v>
      </c>
      <c r="E131" s="210" t="s">
        <v>148</v>
      </c>
      <c r="F131" s="211" t="s">
        <v>149</v>
      </c>
      <c r="G131" s="212" t="s">
        <v>117</v>
      </c>
      <c r="H131" s="213">
        <v>314.86500000000001</v>
      </c>
      <c r="I131" s="214"/>
      <c r="J131" s="215">
        <f>ROUND(I131*H131,2)</f>
        <v>0</v>
      </c>
      <c r="K131" s="216"/>
      <c r="L131" s="41"/>
      <c r="M131" s="217" t="s">
        <v>1</v>
      </c>
      <c r="N131" s="218" t="s">
        <v>40</v>
      </c>
      <c r="O131" s="88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118</v>
      </c>
      <c r="AT131" s="221" t="s">
        <v>114</v>
      </c>
      <c r="AU131" s="221" t="s">
        <v>82</v>
      </c>
      <c r="AY131" s="14" t="s">
        <v>112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80</v>
      </c>
      <c r="BK131" s="222">
        <f>ROUND(I131*H131,2)</f>
        <v>0</v>
      </c>
      <c r="BL131" s="14" t="s">
        <v>118</v>
      </c>
      <c r="BM131" s="221" t="s">
        <v>150</v>
      </c>
    </row>
    <row r="132" s="2" customFormat="1" ht="44.25" customHeight="1">
      <c r="A132" s="35"/>
      <c r="B132" s="36"/>
      <c r="C132" s="209" t="s">
        <v>142</v>
      </c>
      <c r="D132" s="209" t="s">
        <v>114</v>
      </c>
      <c r="E132" s="210" t="s">
        <v>151</v>
      </c>
      <c r="F132" s="211" t="s">
        <v>152</v>
      </c>
      <c r="G132" s="212" t="s">
        <v>117</v>
      </c>
      <c r="H132" s="213">
        <v>62.972999999999999</v>
      </c>
      <c r="I132" s="214"/>
      <c r="J132" s="215">
        <f>ROUND(I132*H132,2)</f>
        <v>0</v>
      </c>
      <c r="K132" s="216"/>
      <c r="L132" s="41"/>
      <c r="M132" s="217" t="s">
        <v>1</v>
      </c>
      <c r="N132" s="218" t="s">
        <v>40</v>
      </c>
      <c r="O132" s="88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118</v>
      </c>
      <c r="AT132" s="221" t="s">
        <v>114</v>
      </c>
      <c r="AU132" s="221" t="s">
        <v>82</v>
      </c>
      <c r="AY132" s="14" t="s">
        <v>112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80</v>
      </c>
      <c r="BK132" s="222">
        <f>ROUND(I132*H132,2)</f>
        <v>0</v>
      </c>
      <c r="BL132" s="14" t="s">
        <v>118</v>
      </c>
      <c r="BM132" s="221" t="s">
        <v>153</v>
      </c>
    </row>
    <row r="133" s="2" customFormat="1" ht="44.25" customHeight="1">
      <c r="A133" s="35"/>
      <c r="B133" s="36"/>
      <c r="C133" s="209" t="s">
        <v>154</v>
      </c>
      <c r="D133" s="209" t="s">
        <v>114</v>
      </c>
      <c r="E133" s="210" t="s">
        <v>155</v>
      </c>
      <c r="F133" s="211" t="s">
        <v>156</v>
      </c>
      <c r="G133" s="212" t="s">
        <v>126</v>
      </c>
      <c r="H133" s="213">
        <v>15.563000000000001</v>
      </c>
      <c r="I133" s="214"/>
      <c r="J133" s="215">
        <f>ROUND(I133*H133,2)</f>
        <v>0</v>
      </c>
      <c r="K133" s="216"/>
      <c r="L133" s="41"/>
      <c r="M133" s="217" t="s">
        <v>1</v>
      </c>
      <c r="N133" s="218" t="s">
        <v>40</v>
      </c>
      <c r="O133" s="88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118</v>
      </c>
      <c r="AT133" s="221" t="s">
        <v>114</v>
      </c>
      <c r="AU133" s="221" t="s">
        <v>82</v>
      </c>
      <c r="AY133" s="14" t="s">
        <v>112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80</v>
      </c>
      <c r="BK133" s="222">
        <f>ROUND(I133*H133,2)</f>
        <v>0</v>
      </c>
      <c r="BL133" s="14" t="s">
        <v>118</v>
      </c>
      <c r="BM133" s="221" t="s">
        <v>157</v>
      </c>
    </row>
    <row r="134" s="2" customFormat="1" ht="49.05" customHeight="1">
      <c r="A134" s="35"/>
      <c r="B134" s="36"/>
      <c r="C134" s="209" t="s">
        <v>158</v>
      </c>
      <c r="D134" s="209" t="s">
        <v>114</v>
      </c>
      <c r="E134" s="210" t="s">
        <v>159</v>
      </c>
      <c r="F134" s="211" t="s">
        <v>160</v>
      </c>
      <c r="G134" s="212" t="s">
        <v>126</v>
      </c>
      <c r="H134" s="213">
        <v>77.814999999999998</v>
      </c>
      <c r="I134" s="214"/>
      <c r="J134" s="215">
        <f>ROUND(I134*H134,2)</f>
        <v>0</v>
      </c>
      <c r="K134" s="216"/>
      <c r="L134" s="41"/>
      <c r="M134" s="217" t="s">
        <v>1</v>
      </c>
      <c r="N134" s="218" t="s">
        <v>40</v>
      </c>
      <c r="O134" s="88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118</v>
      </c>
      <c r="AT134" s="221" t="s">
        <v>114</v>
      </c>
      <c r="AU134" s="221" t="s">
        <v>82</v>
      </c>
      <c r="AY134" s="14" t="s">
        <v>112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4" t="s">
        <v>80</v>
      </c>
      <c r="BK134" s="222">
        <f>ROUND(I134*H134,2)</f>
        <v>0</v>
      </c>
      <c r="BL134" s="14" t="s">
        <v>118</v>
      </c>
      <c r="BM134" s="221" t="s">
        <v>161</v>
      </c>
    </row>
    <row r="135" s="2" customFormat="1" ht="44.25" customHeight="1">
      <c r="A135" s="35"/>
      <c r="B135" s="36"/>
      <c r="C135" s="209" t="s">
        <v>8</v>
      </c>
      <c r="D135" s="209" t="s">
        <v>114</v>
      </c>
      <c r="E135" s="210" t="s">
        <v>162</v>
      </c>
      <c r="F135" s="211" t="s">
        <v>163</v>
      </c>
      <c r="G135" s="212" t="s">
        <v>126</v>
      </c>
      <c r="H135" s="213">
        <v>15.563000000000001</v>
      </c>
      <c r="I135" s="214"/>
      <c r="J135" s="215">
        <f>ROUND(I135*H135,2)</f>
        <v>0</v>
      </c>
      <c r="K135" s="216"/>
      <c r="L135" s="41"/>
      <c r="M135" s="217" t="s">
        <v>1</v>
      </c>
      <c r="N135" s="218" t="s">
        <v>40</v>
      </c>
      <c r="O135" s="88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118</v>
      </c>
      <c r="AT135" s="221" t="s">
        <v>114</v>
      </c>
      <c r="AU135" s="221" t="s">
        <v>82</v>
      </c>
      <c r="AY135" s="14" t="s">
        <v>112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80</v>
      </c>
      <c r="BK135" s="222">
        <f>ROUND(I135*H135,2)</f>
        <v>0</v>
      </c>
      <c r="BL135" s="14" t="s">
        <v>118</v>
      </c>
      <c r="BM135" s="221" t="s">
        <v>164</v>
      </c>
    </row>
    <row r="136" s="2" customFormat="1" ht="55.5" customHeight="1">
      <c r="A136" s="35"/>
      <c r="B136" s="36"/>
      <c r="C136" s="209" t="s">
        <v>165</v>
      </c>
      <c r="D136" s="209" t="s">
        <v>114</v>
      </c>
      <c r="E136" s="210" t="s">
        <v>166</v>
      </c>
      <c r="F136" s="211" t="s">
        <v>167</v>
      </c>
      <c r="G136" s="212" t="s">
        <v>117</v>
      </c>
      <c r="H136" s="213">
        <v>79.558000000000007</v>
      </c>
      <c r="I136" s="214"/>
      <c r="J136" s="215">
        <f>ROUND(I136*H136,2)</f>
        <v>0</v>
      </c>
      <c r="K136" s="216"/>
      <c r="L136" s="41"/>
      <c r="M136" s="217" t="s">
        <v>1</v>
      </c>
      <c r="N136" s="218" t="s">
        <v>40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0.65000000000000002</v>
      </c>
      <c r="T136" s="220">
        <f>S136*H136</f>
        <v>51.712700000000005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118</v>
      </c>
      <c r="AT136" s="221" t="s">
        <v>114</v>
      </c>
      <c r="AU136" s="221" t="s">
        <v>82</v>
      </c>
      <c r="AY136" s="14" t="s">
        <v>112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80</v>
      </c>
      <c r="BK136" s="222">
        <f>ROUND(I136*H136,2)</f>
        <v>0</v>
      </c>
      <c r="BL136" s="14" t="s">
        <v>118</v>
      </c>
      <c r="BM136" s="221" t="s">
        <v>168</v>
      </c>
    </row>
    <row r="137" s="12" customFormat="1" ht="22.8" customHeight="1">
      <c r="A137" s="12"/>
      <c r="B137" s="193"/>
      <c r="C137" s="194"/>
      <c r="D137" s="195" t="s">
        <v>74</v>
      </c>
      <c r="E137" s="207" t="s">
        <v>169</v>
      </c>
      <c r="F137" s="207" t="s">
        <v>170</v>
      </c>
      <c r="G137" s="194"/>
      <c r="H137" s="194"/>
      <c r="I137" s="197"/>
      <c r="J137" s="208">
        <f>BK137</f>
        <v>0</v>
      </c>
      <c r="K137" s="194"/>
      <c r="L137" s="199"/>
      <c r="M137" s="200"/>
      <c r="N137" s="201"/>
      <c r="O137" s="201"/>
      <c r="P137" s="202">
        <f>SUM(P138:P140)</f>
        <v>0</v>
      </c>
      <c r="Q137" s="201"/>
      <c r="R137" s="202">
        <f>SUM(R138:R140)</f>
        <v>0</v>
      </c>
      <c r="S137" s="201"/>
      <c r="T137" s="203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4" t="s">
        <v>80</v>
      </c>
      <c r="AT137" s="205" t="s">
        <v>74</v>
      </c>
      <c r="AU137" s="205" t="s">
        <v>80</v>
      </c>
      <c r="AY137" s="204" t="s">
        <v>112</v>
      </c>
      <c r="BK137" s="206">
        <f>SUM(BK138:BK140)</f>
        <v>0</v>
      </c>
    </row>
    <row r="138" s="2" customFormat="1" ht="33" customHeight="1">
      <c r="A138" s="35"/>
      <c r="B138" s="36"/>
      <c r="C138" s="209" t="s">
        <v>171</v>
      </c>
      <c r="D138" s="209" t="s">
        <v>114</v>
      </c>
      <c r="E138" s="210" t="s">
        <v>172</v>
      </c>
      <c r="F138" s="211" t="s">
        <v>173</v>
      </c>
      <c r="G138" s="212" t="s">
        <v>174</v>
      </c>
      <c r="H138" s="213">
        <v>51.713000000000001</v>
      </c>
      <c r="I138" s="214"/>
      <c r="J138" s="215">
        <f>ROUND(I138*H138,2)</f>
        <v>0</v>
      </c>
      <c r="K138" s="216"/>
      <c r="L138" s="41"/>
      <c r="M138" s="217" t="s">
        <v>1</v>
      </c>
      <c r="N138" s="218" t="s">
        <v>40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118</v>
      </c>
      <c r="AT138" s="221" t="s">
        <v>114</v>
      </c>
      <c r="AU138" s="221" t="s">
        <v>82</v>
      </c>
      <c r="AY138" s="14" t="s">
        <v>112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80</v>
      </c>
      <c r="BK138" s="222">
        <f>ROUND(I138*H138,2)</f>
        <v>0</v>
      </c>
      <c r="BL138" s="14" t="s">
        <v>118</v>
      </c>
      <c r="BM138" s="221" t="s">
        <v>175</v>
      </c>
    </row>
    <row r="139" s="2" customFormat="1" ht="24.15" customHeight="1">
      <c r="A139" s="35"/>
      <c r="B139" s="36"/>
      <c r="C139" s="209" t="s">
        <v>176</v>
      </c>
      <c r="D139" s="209" t="s">
        <v>114</v>
      </c>
      <c r="E139" s="210" t="s">
        <v>177</v>
      </c>
      <c r="F139" s="211" t="s">
        <v>178</v>
      </c>
      <c r="G139" s="212" t="s">
        <v>174</v>
      </c>
      <c r="H139" s="213">
        <v>2016.807</v>
      </c>
      <c r="I139" s="214"/>
      <c r="J139" s="215">
        <f>ROUND(I139*H139,2)</f>
        <v>0</v>
      </c>
      <c r="K139" s="216"/>
      <c r="L139" s="41"/>
      <c r="M139" s="217" t="s">
        <v>1</v>
      </c>
      <c r="N139" s="218" t="s">
        <v>40</v>
      </c>
      <c r="O139" s="88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118</v>
      </c>
      <c r="AT139" s="221" t="s">
        <v>114</v>
      </c>
      <c r="AU139" s="221" t="s">
        <v>82</v>
      </c>
      <c r="AY139" s="14" t="s">
        <v>112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80</v>
      </c>
      <c r="BK139" s="222">
        <f>ROUND(I139*H139,2)</f>
        <v>0</v>
      </c>
      <c r="BL139" s="14" t="s">
        <v>118</v>
      </c>
      <c r="BM139" s="221" t="s">
        <v>179</v>
      </c>
    </row>
    <row r="140" s="2" customFormat="1" ht="37.8" customHeight="1">
      <c r="A140" s="35"/>
      <c r="B140" s="36"/>
      <c r="C140" s="209" t="s">
        <v>180</v>
      </c>
      <c r="D140" s="209" t="s">
        <v>114</v>
      </c>
      <c r="E140" s="210" t="s">
        <v>181</v>
      </c>
      <c r="F140" s="211" t="s">
        <v>182</v>
      </c>
      <c r="G140" s="212" t="s">
        <v>174</v>
      </c>
      <c r="H140" s="213">
        <v>51.713000000000001</v>
      </c>
      <c r="I140" s="214"/>
      <c r="J140" s="215">
        <f>ROUND(I140*H140,2)</f>
        <v>0</v>
      </c>
      <c r="K140" s="216"/>
      <c r="L140" s="41"/>
      <c r="M140" s="217" t="s">
        <v>1</v>
      </c>
      <c r="N140" s="218" t="s">
        <v>40</v>
      </c>
      <c r="O140" s="88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118</v>
      </c>
      <c r="AT140" s="221" t="s">
        <v>114</v>
      </c>
      <c r="AU140" s="221" t="s">
        <v>82</v>
      </c>
      <c r="AY140" s="14" t="s">
        <v>112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80</v>
      </c>
      <c r="BK140" s="222">
        <f>ROUND(I140*H140,2)</f>
        <v>0</v>
      </c>
      <c r="BL140" s="14" t="s">
        <v>118</v>
      </c>
      <c r="BM140" s="221" t="s">
        <v>183</v>
      </c>
    </row>
    <row r="141" s="12" customFormat="1" ht="25.92" customHeight="1">
      <c r="A141" s="12"/>
      <c r="B141" s="193"/>
      <c r="C141" s="194"/>
      <c r="D141" s="195" t="s">
        <v>74</v>
      </c>
      <c r="E141" s="196" t="s">
        <v>184</v>
      </c>
      <c r="F141" s="196" t="s">
        <v>185</v>
      </c>
      <c r="G141" s="194"/>
      <c r="H141" s="194"/>
      <c r="I141" s="197"/>
      <c r="J141" s="198">
        <f>BK141</f>
        <v>0</v>
      </c>
      <c r="K141" s="194"/>
      <c r="L141" s="199"/>
      <c r="M141" s="200"/>
      <c r="N141" s="201"/>
      <c r="O141" s="201"/>
      <c r="P141" s="202">
        <f>P142+P144+P146</f>
        <v>0</v>
      </c>
      <c r="Q141" s="201"/>
      <c r="R141" s="202">
        <f>R142+R144+R146</f>
        <v>0</v>
      </c>
      <c r="S141" s="201"/>
      <c r="T141" s="203">
        <f>T142+T144+T146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4" t="s">
        <v>131</v>
      </c>
      <c r="AT141" s="205" t="s">
        <v>74</v>
      </c>
      <c r="AU141" s="205" t="s">
        <v>75</v>
      </c>
      <c r="AY141" s="204" t="s">
        <v>112</v>
      </c>
      <c r="BK141" s="206">
        <f>BK142+BK144+BK146</f>
        <v>0</v>
      </c>
    </row>
    <row r="142" s="12" customFormat="1" ht="22.8" customHeight="1">
      <c r="A142" s="12"/>
      <c r="B142" s="193"/>
      <c r="C142" s="194"/>
      <c r="D142" s="195" t="s">
        <v>74</v>
      </c>
      <c r="E142" s="207" t="s">
        <v>186</v>
      </c>
      <c r="F142" s="207" t="s">
        <v>187</v>
      </c>
      <c r="G142" s="194"/>
      <c r="H142" s="194"/>
      <c r="I142" s="197"/>
      <c r="J142" s="208">
        <f>BK142</f>
        <v>0</v>
      </c>
      <c r="K142" s="194"/>
      <c r="L142" s="199"/>
      <c r="M142" s="200"/>
      <c r="N142" s="201"/>
      <c r="O142" s="201"/>
      <c r="P142" s="202">
        <f>P143</f>
        <v>0</v>
      </c>
      <c r="Q142" s="201"/>
      <c r="R142" s="202">
        <f>R143</f>
        <v>0</v>
      </c>
      <c r="S142" s="201"/>
      <c r="T142" s="203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4" t="s">
        <v>131</v>
      </c>
      <c r="AT142" s="205" t="s">
        <v>74</v>
      </c>
      <c r="AU142" s="205" t="s">
        <v>80</v>
      </c>
      <c r="AY142" s="204" t="s">
        <v>112</v>
      </c>
      <c r="BK142" s="206">
        <f>BK143</f>
        <v>0</v>
      </c>
    </row>
    <row r="143" s="2" customFormat="1" ht="21.75" customHeight="1">
      <c r="A143" s="35"/>
      <c r="B143" s="36"/>
      <c r="C143" s="209" t="s">
        <v>188</v>
      </c>
      <c r="D143" s="209" t="s">
        <v>114</v>
      </c>
      <c r="E143" s="210" t="s">
        <v>189</v>
      </c>
      <c r="F143" s="211" t="s">
        <v>190</v>
      </c>
      <c r="G143" s="212" t="s">
        <v>191</v>
      </c>
      <c r="H143" s="213">
        <v>1</v>
      </c>
      <c r="I143" s="214"/>
      <c r="J143" s="215">
        <f>ROUND(I143*H143,2)</f>
        <v>0</v>
      </c>
      <c r="K143" s="216"/>
      <c r="L143" s="41"/>
      <c r="M143" s="217" t="s">
        <v>1</v>
      </c>
      <c r="N143" s="218" t="s">
        <v>40</v>
      </c>
      <c r="O143" s="88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192</v>
      </c>
      <c r="AT143" s="221" t="s">
        <v>114</v>
      </c>
      <c r="AU143" s="221" t="s">
        <v>82</v>
      </c>
      <c r="AY143" s="14" t="s">
        <v>112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80</v>
      </c>
      <c r="BK143" s="222">
        <f>ROUND(I143*H143,2)</f>
        <v>0</v>
      </c>
      <c r="BL143" s="14" t="s">
        <v>192</v>
      </c>
      <c r="BM143" s="221" t="s">
        <v>193</v>
      </c>
    </row>
    <row r="144" s="12" customFormat="1" ht="22.8" customHeight="1">
      <c r="A144" s="12"/>
      <c r="B144" s="193"/>
      <c r="C144" s="194"/>
      <c r="D144" s="195" t="s">
        <v>74</v>
      </c>
      <c r="E144" s="207" t="s">
        <v>194</v>
      </c>
      <c r="F144" s="207" t="s">
        <v>195</v>
      </c>
      <c r="G144" s="194"/>
      <c r="H144" s="194"/>
      <c r="I144" s="197"/>
      <c r="J144" s="208">
        <f>BK144</f>
        <v>0</v>
      </c>
      <c r="K144" s="194"/>
      <c r="L144" s="199"/>
      <c r="M144" s="200"/>
      <c r="N144" s="201"/>
      <c r="O144" s="201"/>
      <c r="P144" s="202">
        <f>P145</f>
        <v>0</v>
      </c>
      <c r="Q144" s="201"/>
      <c r="R144" s="202">
        <f>R145</f>
        <v>0</v>
      </c>
      <c r="S144" s="201"/>
      <c r="T144" s="203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4" t="s">
        <v>131</v>
      </c>
      <c r="AT144" s="205" t="s">
        <v>74</v>
      </c>
      <c r="AU144" s="205" t="s">
        <v>80</v>
      </c>
      <c r="AY144" s="204" t="s">
        <v>112</v>
      </c>
      <c r="BK144" s="206">
        <f>BK145</f>
        <v>0</v>
      </c>
    </row>
    <row r="145" s="2" customFormat="1" ht="16.5" customHeight="1">
      <c r="A145" s="35"/>
      <c r="B145" s="36"/>
      <c r="C145" s="209" t="s">
        <v>196</v>
      </c>
      <c r="D145" s="209" t="s">
        <v>114</v>
      </c>
      <c r="E145" s="210" t="s">
        <v>197</v>
      </c>
      <c r="F145" s="211" t="s">
        <v>198</v>
      </c>
      <c r="G145" s="212" t="s">
        <v>191</v>
      </c>
      <c r="H145" s="213">
        <v>1</v>
      </c>
      <c r="I145" s="214"/>
      <c r="J145" s="215">
        <f>ROUND(I145*H145,2)</f>
        <v>0</v>
      </c>
      <c r="K145" s="216"/>
      <c r="L145" s="41"/>
      <c r="M145" s="217" t="s">
        <v>1</v>
      </c>
      <c r="N145" s="218" t="s">
        <v>40</v>
      </c>
      <c r="O145" s="88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192</v>
      </c>
      <c r="AT145" s="221" t="s">
        <v>114</v>
      </c>
      <c r="AU145" s="221" t="s">
        <v>82</v>
      </c>
      <c r="AY145" s="14" t="s">
        <v>112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80</v>
      </c>
      <c r="BK145" s="222">
        <f>ROUND(I145*H145,2)</f>
        <v>0</v>
      </c>
      <c r="BL145" s="14" t="s">
        <v>192</v>
      </c>
      <c r="BM145" s="221" t="s">
        <v>199</v>
      </c>
    </row>
    <row r="146" s="12" customFormat="1" ht="22.8" customHeight="1">
      <c r="A146" s="12"/>
      <c r="B146" s="193"/>
      <c r="C146" s="194"/>
      <c r="D146" s="195" t="s">
        <v>74</v>
      </c>
      <c r="E146" s="207" t="s">
        <v>200</v>
      </c>
      <c r="F146" s="207" t="s">
        <v>201</v>
      </c>
      <c r="G146" s="194"/>
      <c r="H146" s="194"/>
      <c r="I146" s="197"/>
      <c r="J146" s="208">
        <f>BK146</f>
        <v>0</v>
      </c>
      <c r="K146" s="194"/>
      <c r="L146" s="199"/>
      <c r="M146" s="200"/>
      <c r="N146" s="201"/>
      <c r="O146" s="201"/>
      <c r="P146" s="202">
        <f>P147</f>
        <v>0</v>
      </c>
      <c r="Q146" s="201"/>
      <c r="R146" s="202">
        <f>R147</f>
        <v>0</v>
      </c>
      <c r="S146" s="201"/>
      <c r="T146" s="203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4" t="s">
        <v>131</v>
      </c>
      <c r="AT146" s="205" t="s">
        <v>74</v>
      </c>
      <c r="AU146" s="205" t="s">
        <v>80</v>
      </c>
      <c r="AY146" s="204" t="s">
        <v>112</v>
      </c>
      <c r="BK146" s="206">
        <f>BK147</f>
        <v>0</v>
      </c>
    </row>
    <row r="147" s="2" customFormat="1" ht="16.5" customHeight="1">
      <c r="A147" s="35"/>
      <c r="B147" s="36"/>
      <c r="C147" s="209" t="s">
        <v>202</v>
      </c>
      <c r="D147" s="209" t="s">
        <v>114</v>
      </c>
      <c r="E147" s="210" t="s">
        <v>203</v>
      </c>
      <c r="F147" s="211" t="s">
        <v>204</v>
      </c>
      <c r="G147" s="212" t="s">
        <v>191</v>
      </c>
      <c r="H147" s="213">
        <v>1</v>
      </c>
      <c r="I147" s="214"/>
      <c r="J147" s="215">
        <f>ROUND(I147*H147,2)</f>
        <v>0</v>
      </c>
      <c r="K147" s="216"/>
      <c r="L147" s="41"/>
      <c r="M147" s="234" t="s">
        <v>1</v>
      </c>
      <c r="N147" s="235" t="s">
        <v>40</v>
      </c>
      <c r="O147" s="236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192</v>
      </c>
      <c r="AT147" s="221" t="s">
        <v>114</v>
      </c>
      <c r="AU147" s="221" t="s">
        <v>82</v>
      </c>
      <c r="AY147" s="14" t="s">
        <v>112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80</v>
      </c>
      <c r="BK147" s="222">
        <f>ROUND(I147*H147,2)</f>
        <v>0</v>
      </c>
      <c r="BL147" s="14" t="s">
        <v>192</v>
      </c>
      <c r="BM147" s="221" t="s">
        <v>205</v>
      </c>
    </row>
    <row r="148" s="2" customFormat="1" ht="6.96" customHeight="1">
      <c r="A148" s="35"/>
      <c r="B148" s="63"/>
      <c r="C148" s="64"/>
      <c r="D148" s="64"/>
      <c r="E148" s="64"/>
      <c r="F148" s="64"/>
      <c r="G148" s="64"/>
      <c r="H148" s="64"/>
      <c r="I148" s="64"/>
      <c r="J148" s="64"/>
      <c r="K148" s="64"/>
      <c r="L148" s="41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sheet="1" autoFilter="0" formatColumns="0" formatRows="0" objects="1" scenarios="1" spinCount="100000" saltValue="RAb5IObDN2RLT6M56QSmuc4q9yfI1u6gGDguQVZVQNspnfun6cH4YzyjyAntxOB9z/LrCcEh8SGy7E+L2DXN8g==" hashValue="OrXjhYjy05agQSEuGAHr1+Qc3kClT5q8JH53cdVwiu5WLcKKKAC79l2zymZF2YcpGR39LQ+JJMJwjl1XhJkjag==" algorithmName="SHA-512" password="CC35"/>
  <autoFilter ref="C119:K147"/>
  <mergeCells count="6">
    <mergeCell ref="E7:H7"/>
    <mergeCell ref="E16:H16"/>
    <mergeCell ref="E25:H25"/>
    <mergeCell ref="E85:H85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Karel Kovář</dc:creator>
  <cp:lastModifiedBy>Karel Kovář</cp:lastModifiedBy>
  <dcterms:created xsi:type="dcterms:W3CDTF">2026-02-07T07:02:15Z</dcterms:created>
  <dcterms:modified xsi:type="dcterms:W3CDTF">2026-02-07T07:02:17Z</dcterms:modified>
</cp:coreProperties>
</file>